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010405" sheetId="1" r:id="rId1"/>
  </sheets>
  <definedNames>
    <definedName name="_xlnm.Print_Area" localSheetId="0">'010405'!$A$1:$G$58</definedName>
  </definedNames>
  <calcPr fullCalcOnLoad="1" refMode="R1C1"/>
</workbook>
</file>

<file path=xl/sharedStrings.xml><?xml version="1.0" encoding="utf-8"?>
<sst xmlns="http://schemas.openxmlformats.org/spreadsheetml/2006/main" count="83" uniqueCount="81">
  <si>
    <t>Номер РНН:  600700043016</t>
  </si>
  <si>
    <t>Код ОКПО:  15396305</t>
  </si>
  <si>
    <t>БИК: 190501722</t>
  </si>
  <si>
    <t>Номер корреспондентского счета:  700161122</t>
  </si>
  <si>
    <t>Место нахождения головного банка: г.Алматы, ул.Шарипова, 90</t>
  </si>
  <si>
    <t>БУХГАЛТЕРСКИЙ БАЛАНС</t>
  </si>
  <si>
    <t xml:space="preserve">ОТЧЕТ О ДОХОДАХ И РАСХОДАХ </t>
  </si>
  <si>
    <t>АО "БАНК КАСПИЙСКИЙ"</t>
  </si>
  <si>
    <t>по состоянию за 1 квартал 2005 года</t>
  </si>
  <si>
    <t>тыс. тенге</t>
  </si>
  <si>
    <t>тыс.тенге</t>
  </si>
  <si>
    <t>На конец отчетного периода</t>
  </si>
  <si>
    <t>За 31 декабря  2004 года</t>
  </si>
  <si>
    <t>Наименование статьи</t>
  </si>
  <si>
    <t>За отчетный период</t>
  </si>
  <si>
    <t>За аналогичный отчетный период предыдущего года</t>
  </si>
  <si>
    <t>АКТИВЫ</t>
  </si>
  <si>
    <t>Процентные доходы</t>
  </si>
  <si>
    <t>Наличные деньги</t>
  </si>
  <si>
    <t>Процентные расходы</t>
  </si>
  <si>
    <t>Корреспондентские счета и вклады в Национальном Банке РК</t>
  </si>
  <si>
    <t>Аффинированные драгоценные металлы</t>
  </si>
  <si>
    <t>Чистый процентный доход (убыток) до формирования резерва на возможные потери</t>
  </si>
  <si>
    <t>Ценные бумаги, предназначенные для торговли (за вычетом резервов на возможные потери)</t>
  </si>
  <si>
    <t>Корреспондентские счета и вклады в других банках (за вычетом резервов на возможные потери)</t>
  </si>
  <si>
    <t>Резервы/(восстановление резервов) на возможные потери</t>
  </si>
  <si>
    <t>Займы и финансовая аренда, предоставленные другим банкам (за вычетом резервов на возможные потери)</t>
  </si>
  <si>
    <t>Займы и финансовая аренда, предоставленные клиентам (за вычетом резервов на возможные потери)</t>
  </si>
  <si>
    <t>Чистый процентный доход (убыток)</t>
  </si>
  <si>
    <t>Прочие требования к клиентам (за вычетом резервов на возможные потери)</t>
  </si>
  <si>
    <t>Прочие ценные бумаги (за вычетом резервов на возможные потери)</t>
  </si>
  <si>
    <t>Доходы в виде дивидендов</t>
  </si>
  <si>
    <t>Отсроченное налоговое требование</t>
  </si>
  <si>
    <t>Доходы в виде комиссионных и сборов</t>
  </si>
  <si>
    <t>Инвестиции в капитал и субординированный долг</t>
  </si>
  <si>
    <t>Расходы по выплате комиссионных и сборов</t>
  </si>
  <si>
    <t>Основные средства (за вычетом амортизации)</t>
  </si>
  <si>
    <t>Доходы (убытки) от купли/продажи ценных бумаг (нетто)</t>
  </si>
  <si>
    <t>Нематериальные активы (за вычетом амортизации)</t>
  </si>
  <si>
    <t>Доходы (убытки) от переоценки ценных бумаг (нетто)</t>
  </si>
  <si>
    <t>Прочие активы (за вычетом резервов на возможные потери)</t>
  </si>
  <si>
    <t>Доходы (убытки) по операциям с иностранной валютой (нетто)</t>
  </si>
  <si>
    <t>ИТОГО АКТИВОВ</t>
  </si>
  <si>
    <t>Доходы (убытки) от переоценки иностранной валюты и золота (нетто)</t>
  </si>
  <si>
    <t>ОБЯЗАТЕЛЬСТВА</t>
  </si>
  <si>
    <t>Прочие доходы</t>
  </si>
  <si>
    <t>Корреспондентские счета и вклады банков</t>
  </si>
  <si>
    <t>Чистый непроцентный доход (убыток)</t>
  </si>
  <si>
    <t>Банковские счета и вклады клиентов</t>
  </si>
  <si>
    <t>Полученные займы от банков и нефинансовых организаций</t>
  </si>
  <si>
    <t>Общие административные расходы</t>
  </si>
  <si>
    <t>Выпущенные долговые ценные бумаги</t>
  </si>
  <si>
    <t>Амортизация и износ</t>
  </si>
  <si>
    <t>Прочие привлеченные средства</t>
  </si>
  <si>
    <t>Прочие расходы</t>
  </si>
  <si>
    <t>Субординированный долг</t>
  </si>
  <si>
    <t>Отсроченное налоговое обязательство</t>
  </si>
  <si>
    <t>Обязательства по налогам и другим обязательным платежам в бюджет</t>
  </si>
  <si>
    <t>Прочие обязательства</t>
  </si>
  <si>
    <t>Резервы/(восстановление резервов) на возможные потери по прочим операциям</t>
  </si>
  <si>
    <t xml:space="preserve">ИТОГО ОБЯЗАТЕЛЬСТВА </t>
  </si>
  <si>
    <t>СОБСТВЕННЫЙ КАПИТАЛ</t>
  </si>
  <si>
    <t>Прибыль (убыток) до налогообложения</t>
  </si>
  <si>
    <t xml:space="preserve">Уставный  капитал </t>
  </si>
  <si>
    <t xml:space="preserve">     простые акции</t>
  </si>
  <si>
    <t>Корпоративный подоходный налог</t>
  </si>
  <si>
    <t xml:space="preserve">     привилегированные акции</t>
  </si>
  <si>
    <t>Премии (дополнительный оплаченный капитал)</t>
  </si>
  <si>
    <t>Чистая прибыль (убыток)</t>
  </si>
  <si>
    <t>Изъятый капитал</t>
  </si>
  <si>
    <t>Резервный капитал</t>
  </si>
  <si>
    <t>Прочие резервы</t>
  </si>
  <si>
    <t>Нераспределенный чистый доход (непокрытый убыток)</t>
  </si>
  <si>
    <t xml:space="preserve">ИТОГО КАПИТАЛ </t>
  </si>
  <si>
    <t>ИТОГО ОБЯЗАТЕЛЬСТВ И СОБСТВЕННОГО КАПИТАЛА:</t>
  </si>
  <si>
    <t>И.о.главного бухгалтера</t>
  </si>
  <si>
    <t>Уалибекова Н.А.</t>
  </si>
  <si>
    <t>Исполнитель: Оздровская Л.Б., тел. 92-59-87</t>
  </si>
  <si>
    <t>Председатель Правления</t>
  </si>
  <si>
    <t>Искаков С.К.</t>
  </si>
  <si>
    <t>Прибыль (убыток) до формирования резервов по прочим операциям и до налогообложения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</si>
</sst>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_-* #,##0.0_р_._-;\-* #,##0.0_р_._-;_-* &quot;-&quot;??_р_._-;_-@_-"/>
    <numFmt numFmtId="166" formatCode="_-* #,##0_р_._-;\-* #,##0_р_._-;_-* &quot;-&quot;??_р_._-;_-@_-"/>
  </numFmts>
  <fonts count="5"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sz val="10"/>
      <color indexed="10"/>
      <name val="Arial Cyr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166" fontId="3" fillId="0" borderId="6" xfId="18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166" fontId="2" fillId="0" borderId="6" xfId="18" applyNumberFormat="1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166" fontId="2" fillId="0" borderId="9" xfId="18" applyNumberFormat="1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166" fontId="1" fillId="0" borderId="4" xfId="18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7" xfId="0" applyFont="1" applyBorder="1" applyAlignment="1">
      <alignment vertical="center" wrapText="1"/>
    </xf>
    <xf numFmtId="166" fontId="2" fillId="0" borderId="10" xfId="18" applyNumberFormat="1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166" fontId="3" fillId="0" borderId="9" xfId="18" applyNumberFormat="1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166" fontId="3" fillId="0" borderId="14" xfId="18" applyNumberFormat="1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166" fontId="2" fillId="0" borderId="4" xfId="18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6" fontId="2" fillId="0" borderId="15" xfId="18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166" fontId="2" fillId="0" borderId="16" xfId="18" applyNumberFormat="1" applyFont="1" applyBorder="1" applyAlignment="1">
      <alignment vertical="center"/>
    </xf>
    <xf numFmtId="166" fontId="2" fillId="0" borderId="17" xfId="18" applyNumberFormat="1" applyFont="1" applyBorder="1" applyAlignment="1">
      <alignment vertical="center" wrapText="1"/>
    </xf>
    <xf numFmtId="166" fontId="2" fillId="0" borderId="18" xfId="18" applyNumberFormat="1" applyFont="1" applyBorder="1" applyAlignment="1">
      <alignment vertical="center" wrapText="1"/>
    </xf>
    <xf numFmtId="166" fontId="1" fillId="0" borderId="19" xfId="18" applyNumberFormat="1" applyFont="1" applyBorder="1" applyAlignment="1">
      <alignment vertical="center" wrapText="1"/>
    </xf>
    <xf numFmtId="166" fontId="2" fillId="0" borderId="16" xfId="18" applyNumberFormat="1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166" fontId="3" fillId="0" borderId="17" xfId="18" applyNumberFormat="1" applyFont="1" applyBorder="1" applyAlignment="1">
      <alignment vertical="center" wrapText="1"/>
    </xf>
    <xf numFmtId="166" fontId="3" fillId="0" borderId="18" xfId="18" applyNumberFormat="1" applyFont="1" applyBorder="1" applyAlignment="1">
      <alignment vertical="center" wrapText="1"/>
    </xf>
    <xf numFmtId="166" fontId="2" fillId="0" borderId="19" xfId="18" applyNumberFormat="1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tabSelected="1" zoomScale="85" zoomScaleNormal="85" workbookViewId="0" topLeftCell="B31">
      <selection activeCell="F52" sqref="F52"/>
    </sheetView>
  </sheetViews>
  <sheetFormatPr defaultColWidth="9.00390625" defaultRowHeight="12.75"/>
  <cols>
    <col min="1" max="1" width="56.375" style="2" customWidth="1"/>
    <col min="2" max="2" width="13.625" style="2" customWidth="1"/>
    <col min="3" max="3" width="14.375" style="2" hidden="1" customWidth="1"/>
    <col min="4" max="4" width="2.00390625" style="2" customWidth="1"/>
    <col min="5" max="5" width="58.75390625" style="2" customWidth="1"/>
    <col min="6" max="6" width="13.625" style="2" customWidth="1"/>
    <col min="7" max="7" width="12.75390625" style="2" hidden="1" customWidth="1"/>
    <col min="8" max="16384" width="9.125" style="2" customWidth="1"/>
  </cols>
  <sheetData>
    <row r="1" ht="12.75">
      <c r="A1" s="1" t="s">
        <v>0</v>
      </c>
    </row>
    <row r="2" ht="12.75">
      <c r="A2" s="3" t="s">
        <v>1</v>
      </c>
    </row>
    <row r="3" ht="12.75">
      <c r="A3" s="3" t="s">
        <v>2</v>
      </c>
    </row>
    <row r="4" ht="12.75">
      <c r="A4" s="3" t="s">
        <v>3</v>
      </c>
    </row>
    <row r="5" ht="12.75">
      <c r="A5" s="3" t="s">
        <v>4</v>
      </c>
    </row>
    <row r="7" spans="1:7" ht="12.75">
      <c r="A7" s="4" t="s">
        <v>5</v>
      </c>
      <c r="B7" s="4"/>
      <c r="C7" s="5"/>
      <c r="E7" s="4" t="s">
        <v>6</v>
      </c>
      <c r="F7" s="4"/>
      <c r="G7" s="5"/>
    </row>
    <row r="8" spans="1:7" ht="12.75">
      <c r="A8" s="4" t="s">
        <v>7</v>
      </c>
      <c r="B8" s="4"/>
      <c r="C8" s="4"/>
      <c r="E8" s="4" t="s">
        <v>7</v>
      </c>
      <c r="F8" s="4"/>
      <c r="G8" s="4"/>
    </row>
    <row r="9" spans="1:7" ht="12.75">
      <c r="A9" s="4" t="s">
        <v>8</v>
      </c>
      <c r="B9" s="4"/>
      <c r="C9" s="4"/>
      <c r="E9" s="4" t="s">
        <v>8</v>
      </c>
      <c r="F9" s="4"/>
      <c r="G9" s="6"/>
    </row>
    <row r="10" spans="2:6" ht="13.5" thickBot="1">
      <c r="B10" s="7" t="s">
        <v>9</v>
      </c>
      <c r="F10" s="7" t="s">
        <v>10</v>
      </c>
    </row>
    <row r="11" spans="1:7" ht="68.25" thickBot="1">
      <c r="A11" s="8"/>
      <c r="B11" s="40" t="s">
        <v>11</v>
      </c>
      <c r="C11" s="40" t="s">
        <v>12</v>
      </c>
      <c r="E11" s="9" t="s">
        <v>13</v>
      </c>
      <c r="F11" s="46" t="s">
        <v>14</v>
      </c>
      <c r="G11" s="46" t="s">
        <v>15</v>
      </c>
    </row>
    <row r="12" spans="1:7" ht="13.5" thickBot="1">
      <c r="A12" s="50" t="s">
        <v>16</v>
      </c>
      <c r="B12" s="51"/>
      <c r="C12" s="10"/>
      <c r="E12" s="11" t="s">
        <v>17</v>
      </c>
      <c r="F12" s="47">
        <v>2216202</v>
      </c>
      <c r="G12" s="12">
        <f>1282050+1667</f>
        <v>1283717</v>
      </c>
    </row>
    <row r="13" spans="1:7" ht="12.75">
      <c r="A13" s="13" t="s">
        <v>18</v>
      </c>
      <c r="B13" s="41">
        <v>1537570</v>
      </c>
      <c r="C13" s="14">
        <v>1779586</v>
      </c>
      <c r="E13" s="11" t="s">
        <v>19</v>
      </c>
      <c r="F13" s="47">
        <v>1088927</v>
      </c>
      <c r="G13" s="12">
        <f>819342+9584</f>
        <v>828926</v>
      </c>
    </row>
    <row r="14" spans="1:7" ht="12.75">
      <c r="A14" s="15" t="s">
        <v>20</v>
      </c>
      <c r="B14" s="42">
        <v>1568098</v>
      </c>
      <c r="C14" s="14">
        <v>7542040</v>
      </c>
      <c r="E14" s="15"/>
      <c r="F14" s="42"/>
      <c r="G14" s="12"/>
    </row>
    <row r="15" spans="1:7" ht="22.5">
      <c r="A15" s="15" t="s">
        <v>21</v>
      </c>
      <c r="B15" s="42"/>
      <c r="C15" s="14"/>
      <c r="E15" s="15" t="s">
        <v>22</v>
      </c>
      <c r="F15" s="42">
        <f>SUM(F12-F13)</f>
        <v>1127275</v>
      </c>
      <c r="G15" s="14">
        <f>SUM(G12-G13)</f>
        <v>454791</v>
      </c>
    </row>
    <row r="16" spans="1:7" ht="22.5">
      <c r="A16" s="15" t="s">
        <v>23</v>
      </c>
      <c r="B16" s="42">
        <v>12205</v>
      </c>
      <c r="C16" s="14">
        <v>2584</v>
      </c>
      <c r="E16" s="11"/>
      <c r="F16" s="42"/>
      <c r="G16" s="12"/>
    </row>
    <row r="17" spans="1:7" ht="22.5">
      <c r="A17" s="15" t="s">
        <v>24</v>
      </c>
      <c r="B17" s="42">
        <v>1314190</v>
      </c>
      <c r="C17" s="14">
        <v>2025553</v>
      </c>
      <c r="E17" s="11" t="s">
        <v>25</v>
      </c>
      <c r="F17" s="47">
        <v>180471</v>
      </c>
      <c r="G17" s="12">
        <v>140583</v>
      </c>
    </row>
    <row r="18" spans="1:7" ht="22.5">
      <c r="A18" s="15" t="s">
        <v>26</v>
      </c>
      <c r="B18" s="42"/>
      <c r="C18" s="14"/>
      <c r="E18" s="11"/>
      <c r="F18" s="42"/>
      <c r="G18" s="12"/>
    </row>
    <row r="19" spans="1:7" ht="22.5">
      <c r="A19" s="15" t="s">
        <v>27</v>
      </c>
      <c r="B19" s="42">
        <v>55011004</v>
      </c>
      <c r="C19" s="14">
        <f>1250055+45819945</f>
        <v>47070000</v>
      </c>
      <c r="E19" s="15" t="s">
        <v>28</v>
      </c>
      <c r="F19" s="42">
        <f>SUM(F15-F17)</f>
        <v>946804</v>
      </c>
      <c r="G19" s="14">
        <f>SUM(G15-G17)</f>
        <v>314208</v>
      </c>
    </row>
    <row r="20" spans="1:7" ht="22.5">
      <c r="A20" s="15" t="s">
        <v>29</v>
      </c>
      <c r="B20" s="42"/>
      <c r="C20" s="14"/>
      <c r="E20" s="11"/>
      <c r="F20" s="42"/>
      <c r="G20" s="14"/>
    </row>
    <row r="21" spans="1:7" ht="12.75" customHeight="1">
      <c r="A21" s="15" t="s">
        <v>30</v>
      </c>
      <c r="B21" s="42">
        <v>15787645</v>
      </c>
      <c r="C21" s="14">
        <v>13100153</v>
      </c>
      <c r="E21" s="11" t="s">
        <v>31</v>
      </c>
      <c r="F21" s="42"/>
      <c r="G21" s="12"/>
    </row>
    <row r="22" spans="1:7" ht="12.75" customHeight="1">
      <c r="A22" s="15" t="s">
        <v>32</v>
      </c>
      <c r="B22" s="42"/>
      <c r="C22" s="14"/>
      <c r="E22" s="11" t="s">
        <v>33</v>
      </c>
      <c r="F22" s="47">
        <v>428578</v>
      </c>
      <c r="G22" s="12">
        <v>502825</v>
      </c>
    </row>
    <row r="23" spans="1:7" ht="12.75">
      <c r="A23" s="15" t="s">
        <v>34</v>
      </c>
      <c r="B23" s="42">
        <v>366407</v>
      </c>
      <c r="C23" s="14">
        <v>232021</v>
      </c>
      <c r="E23" s="11" t="s">
        <v>35</v>
      </c>
      <c r="F23" s="47">
        <v>52101</v>
      </c>
      <c r="G23" s="12">
        <v>47274</v>
      </c>
    </row>
    <row r="24" spans="1:7" ht="12.75">
      <c r="A24" s="15" t="s">
        <v>36</v>
      </c>
      <c r="B24" s="42">
        <v>2555442</v>
      </c>
      <c r="C24" s="14">
        <v>2527192</v>
      </c>
      <c r="E24" s="11" t="s">
        <v>37</v>
      </c>
      <c r="F24" s="47">
        <v>4294</v>
      </c>
      <c r="G24" s="12">
        <v>-2990</v>
      </c>
    </row>
    <row r="25" spans="1:7" ht="12.75">
      <c r="A25" s="15" t="s">
        <v>38</v>
      </c>
      <c r="B25" s="42">
        <v>18711</v>
      </c>
      <c r="C25" s="14">
        <v>20196</v>
      </c>
      <c r="E25" s="11" t="s">
        <v>39</v>
      </c>
      <c r="F25" s="47">
        <v>47984</v>
      </c>
      <c r="G25" s="12">
        <v>-52097</v>
      </c>
    </row>
    <row r="26" spans="1:7" ht="13.5" thickBot="1">
      <c r="A26" s="16" t="s">
        <v>40</v>
      </c>
      <c r="B26" s="43">
        <v>4422791</v>
      </c>
      <c r="C26" s="17">
        <f>5258263</f>
        <v>5258263</v>
      </c>
      <c r="E26" s="11" t="s">
        <v>41</v>
      </c>
      <c r="F26" s="47">
        <v>81314</v>
      </c>
      <c r="G26" s="12">
        <v>71658</v>
      </c>
    </row>
    <row r="27" spans="1:7" ht="13.5" thickBot="1">
      <c r="A27" s="18" t="s">
        <v>42</v>
      </c>
      <c r="B27" s="44">
        <f>SUM(B13:B26)</f>
        <v>82594063</v>
      </c>
      <c r="C27" s="19">
        <f>SUM(C13:C26)</f>
        <v>79557588</v>
      </c>
      <c r="E27" s="11" t="s">
        <v>43</v>
      </c>
      <c r="F27" s="47">
        <v>-149300</v>
      </c>
      <c r="G27" s="12">
        <v>18362</v>
      </c>
    </row>
    <row r="28" spans="1:7" ht="15.75" customHeight="1" thickBot="1">
      <c r="A28" s="52" t="s">
        <v>44</v>
      </c>
      <c r="B28" s="53"/>
      <c r="C28" s="20"/>
      <c r="E28" s="11" t="s">
        <v>45</v>
      </c>
      <c r="F28" s="47">
        <v>107841</v>
      </c>
      <c r="G28" s="12">
        <f>5594+39813</f>
        <v>45407</v>
      </c>
    </row>
    <row r="29" spans="1:7" ht="12.75">
      <c r="A29" s="21" t="s">
        <v>46</v>
      </c>
      <c r="B29" s="45">
        <v>1921093</v>
      </c>
      <c r="C29" s="22">
        <v>5299866</v>
      </c>
      <c r="E29" s="15" t="s">
        <v>47</v>
      </c>
      <c r="F29" s="42">
        <f>SUM(F21+F22-F23+F24+F25+F26+F27+F28)</f>
        <v>468610</v>
      </c>
      <c r="G29" s="14">
        <f>SUM(G21+G22-G23+G24+G25+G26+G27+G28)</f>
        <v>535891</v>
      </c>
    </row>
    <row r="30" spans="1:7" ht="14.25" customHeight="1">
      <c r="A30" s="15" t="s">
        <v>48</v>
      </c>
      <c r="B30" s="42">
        <v>31507864</v>
      </c>
      <c r="C30" s="14">
        <v>32139354</v>
      </c>
      <c r="E30" s="23"/>
      <c r="F30" s="42"/>
      <c r="G30" s="14"/>
    </row>
    <row r="31" spans="1:7" ht="14.25" customHeight="1">
      <c r="A31" s="15" t="s">
        <v>49</v>
      </c>
      <c r="B31" s="42">
        <f>14817312+2277915</f>
        <v>17095227</v>
      </c>
      <c r="C31" s="14">
        <f>13397569</f>
        <v>13397569</v>
      </c>
      <c r="E31" s="11" t="s">
        <v>50</v>
      </c>
      <c r="F31" s="47">
        <f>1060068-48528</f>
        <v>1011540</v>
      </c>
      <c r="G31" s="12">
        <f>584536-41762</f>
        <v>542774</v>
      </c>
    </row>
    <row r="32" spans="1:7" ht="12.75">
      <c r="A32" s="15" t="s">
        <v>51</v>
      </c>
      <c r="B32" s="42">
        <v>9375848</v>
      </c>
      <c r="C32" s="14">
        <v>6629142</v>
      </c>
      <c r="E32" s="11" t="s">
        <v>52</v>
      </c>
      <c r="F32" s="47">
        <v>48528</v>
      </c>
      <c r="G32" s="12">
        <v>41762</v>
      </c>
    </row>
    <row r="33" spans="1:7" ht="12.75">
      <c r="A33" s="15" t="s">
        <v>53</v>
      </c>
      <c r="B33" s="42">
        <v>172040</v>
      </c>
      <c r="C33" s="14">
        <v>209811</v>
      </c>
      <c r="E33" s="11" t="s">
        <v>54</v>
      </c>
      <c r="F33" s="47">
        <v>36144</v>
      </c>
      <c r="G33" s="12">
        <f>323+5333</f>
        <v>5656</v>
      </c>
    </row>
    <row r="34" spans="1:7" ht="12.75">
      <c r="A34" s="15" t="s">
        <v>55</v>
      </c>
      <c r="B34" s="42">
        <v>10824497</v>
      </c>
      <c r="C34" s="14">
        <v>10583888</v>
      </c>
      <c r="E34" s="11"/>
      <c r="F34" s="42"/>
      <c r="G34" s="12"/>
    </row>
    <row r="35" spans="1:7" ht="22.5">
      <c r="A35" s="15" t="s">
        <v>56</v>
      </c>
      <c r="B35" s="42">
        <v>104035</v>
      </c>
      <c r="C35" s="14">
        <v>104726</v>
      </c>
      <c r="E35" s="15" t="s">
        <v>80</v>
      </c>
      <c r="F35" s="42">
        <f>SUM(F19+F29-F31-F32-F33)</f>
        <v>319202</v>
      </c>
      <c r="G35" s="14">
        <f>SUM(G19+G29-G31-G32-G33)</f>
        <v>259907</v>
      </c>
    </row>
    <row r="36" spans="1:7" ht="22.5">
      <c r="A36" s="15" t="s">
        <v>57</v>
      </c>
      <c r="B36" s="42">
        <v>112573</v>
      </c>
      <c r="C36" s="14">
        <v>137736</v>
      </c>
      <c r="E36" s="15"/>
      <c r="F36" s="42"/>
      <c r="G36" s="14"/>
    </row>
    <row r="37" spans="1:7" ht="23.25" thickBot="1">
      <c r="A37" s="15" t="s">
        <v>58</v>
      </c>
      <c r="B37" s="43">
        <v>1770874</v>
      </c>
      <c r="C37" s="14">
        <f>1909555+2415</f>
        <v>1911970</v>
      </c>
      <c r="E37" s="11" t="s">
        <v>59</v>
      </c>
      <c r="F37" s="47">
        <v>83630</v>
      </c>
      <c r="G37" s="12">
        <v>25613</v>
      </c>
    </row>
    <row r="38" spans="1:7" ht="13.5" thickBot="1">
      <c r="A38" s="18" t="s">
        <v>60</v>
      </c>
      <c r="B38" s="44">
        <f>SUM(B29:B37)</f>
        <v>72884051</v>
      </c>
      <c r="C38" s="19">
        <f>SUM(C29:C37)</f>
        <v>70414062</v>
      </c>
      <c r="E38" s="24"/>
      <c r="F38" s="42"/>
      <c r="G38" s="25"/>
    </row>
    <row r="39" spans="1:7" ht="13.5" thickBot="1">
      <c r="A39" s="50" t="s">
        <v>61</v>
      </c>
      <c r="B39" s="51"/>
      <c r="C39" s="26"/>
      <c r="E39" s="15" t="s">
        <v>62</v>
      </c>
      <c r="F39" s="42">
        <f>SUM(F35-F37)</f>
        <v>235572</v>
      </c>
      <c r="G39" s="14">
        <f>SUM(G35-G37)</f>
        <v>234294</v>
      </c>
    </row>
    <row r="40" spans="1:7" ht="12.75">
      <c r="A40" s="21" t="s">
        <v>63</v>
      </c>
      <c r="B40" s="45">
        <f>SUM(B41:B42)</f>
        <v>5804109</v>
      </c>
      <c r="C40" s="22">
        <f>SUM(C41:C42)</f>
        <v>5804109</v>
      </c>
      <c r="E40" s="27"/>
      <c r="F40" s="42"/>
      <c r="G40" s="17"/>
    </row>
    <row r="41" spans="1:7" ht="12.75">
      <c r="A41" s="28" t="s">
        <v>64</v>
      </c>
      <c r="B41" s="42">
        <v>5779959</v>
      </c>
      <c r="C41" s="22">
        <v>5779959</v>
      </c>
      <c r="E41" s="11" t="s">
        <v>65</v>
      </c>
      <c r="F41" s="47">
        <v>174868</v>
      </c>
      <c r="G41" s="12">
        <v>42500</v>
      </c>
    </row>
    <row r="42" spans="1:7" ht="13.5" thickBot="1">
      <c r="A42" s="28" t="s">
        <v>66</v>
      </c>
      <c r="B42" s="42">
        <v>24150</v>
      </c>
      <c r="C42" s="22">
        <v>24150</v>
      </c>
      <c r="E42" s="29"/>
      <c r="F42" s="48"/>
      <c r="G42" s="30"/>
    </row>
    <row r="43" spans="1:7" ht="13.5" thickBot="1">
      <c r="A43" s="21" t="s">
        <v>67</v>
      </c>
      <c r="B43" s="42">
        <v>521104</v>
      </c>
      <c r="C43" s="22">
        <v>521104</v>
      </c>
      <c r="E43" s="31" t="s">
        <v>68</v>
      </c>
      <c r="F43" s="49">
        <f>SUM(F39-F41)</f>
        <v>60704</v>
      </c>
      <c r="G43" s="32">
        <f>SUM(G39-G41)</f>
        <v>191794</v>
      </c>
    </row>
    <row r="44" spans="1:3" ht="12.75">
      <c r="A44" s="21" t="s">
        <v>69</v>
      </c>
      <c r="B44" s="42">
        <v>487</v>
      </c>
      <c r="C44" s="22">
        <v>487</v>
      </c>
    </row>
    <row r="45" spans="1:3" ht="12.75">
      <c r="A45" s="21" t="s">
        <v>70</v>
      </c>
      <c r="B45" s="42">
        <v>398211</v>
      </c>
      <c r="C45" s="22">
        <v>398211</v>
      </c>
    </row>
    <row r="46" spans="1:5" ht="12.75">
      <c r="A46" s="15" t="s">
        <v>71</v>
      </c>
      <c r="B46" s="42">
        <v>458007</v>
      </c>
      <c r="C46" s="14">
        <v>443599</v>
      </c>
      <c r="E46" s="33"/>
    </row>
    <row r="47" spans="1:3" ht="13.5" thickBot="1">
      <c r="A47" s="16" t="s">
        <v>72</v>
      </c>
      <c r="B47" s="43">
        <f>2468364+60704</f>
        <v>2529068</v>
      </c>
      <c r="C47" s="34">
        <f>1976990</f>
        <v>1976990</v>
      </c>
    </row>
    <row r="48" spans="1:3" ht="13.5" thickBot="1">
      <c r="A48" s="18" t="s">
        <v>73</v>
      </c>
      <c r="B48" s="44">
        <f>SUM(B40+B43-B44+B45+B46+B47)</f>
        <v>9710012</v>
      </c>
      <c r="C48" s="19">
        <f>SUM(C40+C43-C44+C45+C46+C47)</f>
        <v>9143526</v>
      </c>
    </row>
    <row r="49" spans="1:3" ht="13.5" thickBot="1">
      <c r="A49" s="18" t="s">
        <v>74</v>
      </c>
      <c r="B49" s="44">
        <f>SUM(B38,B48)</f>
        <v>82594063</v>
      </c>
      <c r="C49" s="19">
        <f>SUM(C38+C48)</f>
        <v>79557588</v>
      </c>
    </row>
    <row r="50" spans="1:3" ht="12.75">
      <c r="A50" s="36"/>
      <c r="B50" s="36"/>
      <c r="C50" s="37"/>
    </row>
    <row r="51" spans="1:6" ht="12.75">
      <c r="A51" s="33"/>
      <c r="B51" s="33"/>
      <c r="C51" s="38"/>
      <c r="E51" s="35" t="s">
        <v>78</v>
      </c>
      <c r="F51" s="35" t="s">
        <v>79</v>
      </c>
    </row>
    <row r="52" spans="1:6" ht="15" customHeight="1">
      <c r="A52" s="35"/>
      <c r="B52" s="35"/>
      <c r="E52" s="35"/>
      <c r="F52" s="35"/>
    </row>
    <row r="53" spans="1:6" ht="12.75">
      <c r="A53" s="35"/>
      <c r="B53" s="35"/>
      <c r="E53" s="35"/>
      <c r="F53" s="35"/>
    </row>
    <row r="54" spans="1:6" ht="12.75">
      <c r="A54" s="35"/>
      <c r="B54" s="35"/>
      <c r="E54" s="35" t="s">
        <v>75</v>
      </c>
      <c r="F54" s="35" t="s">
        <v>76</v>
      </c>
    </row>
    <row r="55" spans="1:6" ht="12.75">
      <c r="A55" s="35"/>
      <c r="B55" s="35"/>
      <c r="F55" s="35"/>
    </row>
    <row r="56" ht="12.75">
      <c r="E56" s="39" t="s">
        <v>77</v>
      </c>
    </row>
    <row r="57" spans="1:2" ht="12.75">
      <c r="A57" s="39"/>
      <c r="B57" s="39"/>
    </row>
  </sheetData>
  <mergeCells count="3">
    <mergeCell ref="A12:B12"/>
    <mergeCell ref="A28:B28"/>
    <mergeCell ref="A39:B39"/>
  </mergeCells>
  <printOptions/>
  <pageMargins left="1.18" right="0.3" top="0.78" bottom="0.76" header="0.21" footer="0.27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</dc:creator>
  <cp:keywords/>
  <dc:description/>
  <cp:lastModifiedBy>WW</cp:lastModifiedBy>
  <cp:lastPrinted>2005-04-11T08:44:49Z</cp:lastPrinted>
  <dcterms:created xsi:type="dcterms:W3CDTF">2005-04-11T03:25:00Z</dcterms:created>
  <dcterms:modified xsi:type="dcterms:W3CDTF">2005-04-11T08:45:08Z</dcterms:modified>
  <cp:category/>
  <cp:version/>
  <cp:contentType/>
  <cp:contentStatus/>
</cp:coreProperties>
</file>